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437_635b4dc300152" sheetId="1" r:id="rId1"/>
  </sheets>
  <definedNames>
    <definedName name="_xlnm._FilterDatabase" localSheetId="0" hidden="1">'4437_635b4dc300152'!$A$3:$D$141</definedName>
  </definedNames>
  <calcPr fullCalcOnLoad="1"/>
</workbook>
</file>

<file path=xl/sharedStrings.xml><?xml version="1.0" encoding="utf-8"?>
<sst xmlns="http://schemas.openxmlformats.org/spreadsheetml/2006/main" count="144" uniqueCount="13">
  <si>
    <t>附件1：</t>
  </si>
  <si>
    <t>海口市财政局公开招聘下属事业单位工作人员
资格初审合格人员名单</t>
  </si>
  <si>
    <t>序号</t>
  </si>
  <si>
    <t>报考号</t>
  </si>
  <si>
    <t>报考岗位</t>
  </si>
  <si>
    <t>姓名</t>
  </si>
  <si>
    <t>0101_管理岗1</t>
  </si>
  <si>
    <t>0102_管理岗2</t>
  </si>
  <si>
    <t>0103_专技岗1</t>
  </si>
  <si>
    <t>0104_专技岗2</t>
  </si>
  <si>
    <t>0105_专技岗3</t>
  </si>
  <si>
    <t>0201_管理岗3</t>
  </si>
  <si>
    <t>0202_管理岗4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</si>
</sst>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1" applyNumberFormat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2" applyNumberFormat="0" applyFill="0" applyAlignment="0" applyProtection="0"/>
    <xf numFmtId="0" fontId="28" fillId="20" borderId="0" applyNumberFormat="0" applyBorder="0" applyAlignment="0" applyProtection="0"/>
    <xf numFmtId="0" fontId="29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30" borderId="0" applyNumberFormat="0" applyBorder="0" applyAlignment="0" applyProtection="0"/>
    <xf numFmtId="0" fontId="33" fillId="0" borderId="7" applyNumberFormat="0" applyFill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  <xf numFmtId="0" fontId="39" fillId="0" borderId="8" applyNumberFormat="0" applyFill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workbookViewId="0" topLeftCell="A15">
      <selection activeCell="N7" sqref="N7"/>
    </sheetView>
  </sheetViews>
  <sheetFormatPr defaultColWidth="9.00390625" defaultRowHeight="15"/>
  <cols>
    <col min="2" max="2" width="27.140625" style="0" customWidth="1"/>
    <col min="3" max="3" width="17.00390625" style="0" customWidth="1"/>
    <col min="4" max="4" width="20.140625" style="0" customWidth="1"/>
  </cols>
  <sheetData>
    <row r="1" ht="28.5" customHeight="1">
      <c r="A1" s="2" t="s">
        <v>0</v>
      </c>
    </row>
    <row r="2" spans="1:4" ht="42.75" customHeight="1">
      <c r="A2" s="3" t="s">
        <v>1</v>
      </c>
      <c r="B2" s="4"/>
      <c r="C2" s="4"/>
      <c r="D2" s="4"/>
    </row>
    <row r="3" spans="1:4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34.5" customHeight="1">
      <c r="A4" s="5">
        <v>1</v>
      </c>
      <c r="B4" s="5" t="str">
        <f>"443720221021125822161211"</f>
        <v>443720221021125822161211</v>
      </c>
      <c r="C4" s="5" t="s">
        <v>6</v>
      </c>
      <c r="D4" s="5" t="str">
        <f>"李雪梅"</f>
        <v>李雪梅</v>
      </c>
    </row>
    <row r="5" spans="1:4" s="1" customFormat="1" ht="34.5" customHeight="1">
      <c r="A5" s="5">
        <v>2</v>
      </c>
      <c r="B5" s="5" t="str">
        <f>"443720221022095846161311"</f>
        <v>443720221022095846161311</v>
      </c>
      <c r="C5" s="5" t="s">
        <v>6</v>
      </c>
      <c r="D5" s="5" t="str">
        <f>"林金玉"</f>
        <v>林金玉</v>
      </c>
    </row>
    <row r="6" spans="1:4" s="1" customFormat="1" ht="34.5" customHeight="1">
      <c r="A6" s="5">
        <v>3</v>
      </c>
      <c r="B6" s="5" t="str">
        <f>"443720221025103748161528"</f>
        <v>443720221025103748161528</v>
      </c>
      <c r="C6" s="5" t="s">
        <v>6</v>
      </c>
      <c r="D6" s="5" t="str">
        <f>"冯伟"</f>
        <v>冯伟</v>
      </c>
    </row>
    <row r="7" spans="1:4" s="1" customFormat="1" ht="34.5" customHeight="1">
      <c r="A7" s="5">
        <v>4</v>
      </c>
      <c r="B7" s="5" t="str">
        <f>"443720221025185259161564"</f>
        <v>443720221025185259161564</v>
      </c>
      <c r="C7" s="5" t="s">
        <v>6</v>
      </c>
      <c r="D7" s="5" t="str">
        <f>"谢怿芸"</f>
        <v>谢怿芸</v>
      </c>
    </row>
    <row r="8" spans="1:4" s="1" customFormat="1" ht="34.5" customHeight="1">
      <c r="A8" s="5">
        <v>5</v>
      </c>
      <c r="B8" s="5" t="str">
        <f>"443720221021171535161250"</f>
        <v>443720221021171535161250</v>
      </c>
      <c r="C8" s="5" t="s">
        <v>7</v>
      </c>
      <c r="D8" s="5" t="str">
        <f>"陈明颖"</f>
        <v>陈明颖</v>
      </c>
    </row>
    <row r="9" spans="1:4" s="1" customFormat="1" ht="34.5" customHeight="1">
      <c r="A9" s="5">
        <v>6</v>
      </c>
      <c r="B9" s="5" t="str">
        <f>"443720221022165747161342"</f>
        <v>443720221022165747161342</v>
      </c>
      <c r="C9" s="5" t="s">
        <v>7</v>
      </c>
      <c r="D9" s="5" t="str">
        <f>"王运盛"</f>
        <v>王运盛</v>
      </c>
    </row>
    <row r="10" spans="1:4" s="1" customFormat="1" ht="34.5" customHeight="1">
      <c r="A10" s="5">
        <v>7</v>
      </c>
      <c r="B10" s="5" t="str">
        <f>"443720221022220833161363"</f>
        <v>443720221022220833161363</v>
      </c>
      <c r="C10" s="5" t="s">
        <v>7</v>
      </c>
      <c r="D10" s="5" t="str">
        <f>"何廷峰"</f>
        <v>何廷峰</v>
      </c>
    </row>
    <row r="11" spans="1:4" s="1" customFormat="1" ht="34.5" customHeight="1">
      <c r="A11" s="5">
        <v>8</v>
      </c>
      <c r="B11" s="5" t="str">
        <f>"443720221024125329161454"</f>
        <v>443720221024125329161454</v>
      </c>
      <c r="C11" s="5" t="s">
        <v>7</v>
      </c>
      <c r="D11" s="5" t="str">
        <f>"陈文广"</f>
        <v>陈文广</v>
      </c>
    </row>
    <row r="12" spans="1:4" s="1" customFormat="1" ht="34.5" customHeight="1">
      <c r="A12" s="5">
        <v>9</v>
      </c>
      <c r="B12" s="5" t="str">
        <f>"443720221024163051161476"</f>
        <v>443720221024163051161476</v>
      </c>
      <c r="C12" s="5" t="s">
        <v>7</v>
      </c>
      <c r="D12" s="5" t="str">
        <f>"李思思"</f>
        <v>李思思</v>
      </c>
    </row>
    <row r="13" spans="1:4" s="1" customFormat="1" ht="34.5" customHeight="1">
      <c r="A13" s="5">
        <v>10</v>
      </c>
      <c r="B13" s="5" t="str">
        <f>"443720221025091817161514"</f>
        <v>443720221025091817161514</v>
      </c>
      <c r="C13" s="5" t="s">
        <v>7</v>
      </c>
      <c r="D13" s="5" t="str">
        <f>"叶仪薇"</f>
        <v>叶仪薇</v>
      </c>
    </row>
    <row r="14" spans="1:4" s="1" customFormat="1" ht="34.5" customHeight="1">
      <c r="A14" s="5">
        <v>11</v>
      </c>
      <c r="B14" s="5" t="str">
        <f>"443720221026090513161587"</f>
        <v>443720221026090513161587</v>
      </c>
      <c r="C14" s="5" t="s">
        <v>7</v>
      </c>
      <c r="D14" s="5" t="str">
        <f>"关远"</f>
        <v>关远</v>
      </c>
    </row>
    <row r="15" spans="1:4" s="1" customFormat="1" ht="34.5" customHeight="1">
      <c r="A15" s="5">
        <v>12</v>
      </c>
      <c r="B15" s="5" t="str">
        <f>"443720221026120603161595"</f>
        <v>443720221026120603161595</v>
      </c>
      <c r="C15" s="5" t="s">
        <v>7</v>
      </c>
      <c r="D15" s="5" t="str">
        <f>"陈吉君"</f>
        <v>陈吉君</v>
      </c>
    </row>
    <row r="16" spans="1:4" s="1" customFormat="1" ht="34.5" customHeight="1">
      <c r="A16" s="5">
        <v>13</v>
      </c>
      <c r="B16" s="5" t="str">
        <f>"443720221026191416161628"</f>
        <v>443720221026191416161628</v>
      </c>
      <c r="C16" s="5" t="s">
        <v>7</v>
      </c>
      <c r="D16" s="5" t="str">
        <f>"陈作栋"</f>
        <v>陈作栋</v>
      </c>
    </row>
    <row r="17" spans="1:4" s="1" customFormat="1" ht="34.5" customHeight="1">
      <c r="A17" s="5">
        <v>14</v>
      </c>
      <c r="B17" s="5" t="str">
        <f>"443720221027092636161671"</f>
        <v>443720221027092636161671</v>
      </c>
      <c r="C17" s="5" t="s">
        <v>7</v>
      </c>
      <c r="D17" s="5" t="str">
        <f>"蔡月萍"</f>
        <v>蔡月萍</v>
      </c>
    </row>
    <row r="18" spans="1:4" s="1" customFormat="1" ht="34.5" customHeight="1">
      <c r="A18" s="5">
        <v>15</v>
      </c>
      <c r="B18" s="5" t="str">
        <f>"443720221021092628161165"</f>
        <v>443720221021092628161165</v>
      </c>
      <c r="C18" s="5" t="s">
        <v>8</v>
      </c>
      <c r="D18" s="5" t="str">
        <f>"曾昭玮"</f>
        <v>曾昭玮</v>
      </c>
    </row>
    <row r="19" spans="1:4" s="1" customFormat="1" ht="34.5" customHeight="1">
      <c r="A19" s="5">
        <v>16</v>
      </c>
      <c r="B19" s="5" t="str">
        <f>"443720221021094515161167"</f>
        <v>443720221021094515161167</v>
      </c>
      <c r="C19" s="5" t="s">
        <v>8</v>
      </c>
      <c r="D19" s="5" t="str">
        <f>"符冯燕"</f>
        <v>符冯燕</v>
      </c>
    </row>
    <row r="20" spans="1:4" s="1" customFormat="1" ht="34.5" customHeight="1">
      <c r="A20" s="5">
        <v>17</v>
      </c>
      <c r="B20" s="5" t="str">
        <f>"443720221021104923161188"</f>
        <v>443720221021104923161188</v>
      </c>
      <c r="C20" s="5" t="s">
        <v>8</v>
      </c>
      <c r="D20" s="5" t="str">
        <f>"张捷"</f>
        <v>张捷</v>
      </c>
    </row>
    <row r="21" spans="1:4" s="1" customFormat="1" ht="34.5" customHeight="1">
      <c r="A21" s="5">
        <v>18</v>
      </c>
      <c r="B21" s="5" t="str">
        <f>"443720221021122352161208"</f>
        <v>443720221021122352161208</v>
      </c>
      <c r="C21" s="5" t="s">
        <v>8</v>
      </c>
      <c r="D21" s="5" t="str">
        <f>"刘宏骞"</f>
        <v>刘宏骞</v>
      </c>
    </row>
    <row r="22" spans="1:4" s="1" customFormat="1" ht="34.5" customHeight="1">
      <c r="A22" s="5">
        <v>19</v>
      </c>
      <c r="B22" s="5" t="str">
        <f>"443720221021141557161221"</f>
        <v>443720221021141557161221</v>
      </c>
      <c r="C22" s="5" t="s">
        <v>8</v>
      </c>
      <c r="D22" s="5" t="str">
        <f>"李明望"</f>
        <v>李明望</v>
      </c>
    </row>
    <row r="23" spans="1:4" s="1" customFormat="1" ht="34.5" customHeight="1">
      <c r="A23" s="5">
        <v>20</v>
      </c>
      <c r="B23" s="5" t="str">
        <f>"443720221021161623161240"</f>
        <v>443720221021161623161240</v>
      </c>
      <c r="C23" s="5" t="s">
        <v>8</v>
      </c>
      <c r="D23" s="5" t="str">
        <f>"黄昌睿"</f>
        <v>黄昌睿</v>
      </c>
    </row>
    <row r="24" spans="1:4" s="1" customFormat="1" ht="34.5" customHeight="1">
      <c r="A24" s="5">
        <v>21</v>
      </c>
      <c r="B24" s="5" t="str">
        <f>"443720221021163339161243"</f>
        <v>443720221021163339161243</v>
      </c>
      <c r="C24" s="5" t="s">
        <v>8</v>
      </c>
      <c r="D24" s="5" t="str">
        <f>"王彩文"</f>
        <v>王彩文</v>
      </c>
    </row>
    <row r="25" spans="1:4" s="1" customFormat="1" ht="34.5" customHeight="1">
      <c r="A25" s="5">
        <v>22</v>
      </c>
      <c r="B25" s="5" t="str">
        <f>"443720221021182907161263"</f>
        <v>443720221021182907161263</v>
      </c>
      <c r="C25" s="5" t="s">
        <v>8</v>
      </c>
      <c r="D25" s="5" t="str">
        <f>"王家兴"</f>
        <v>王家兴</v>
      </c>
    </row>
    <row r="26" spans="1:4" s="1" customFormat="1" ht="34.5" customHeight="1">
      <c r="A26" s="5">
        <v>23</v>
      </c>
      <c r="B26" s="5" t="str">
        <f>"443720221021185531161268"</f>
        <v>443720221021185531161268</v>
      </c>
      <c r="C26" s="5" t="s">
        <v>8</v>
      </c>
      <c r="D26" s="5" t="str">
        <f>"刘瑞婷"</f>
        <v>刘瑞婷</v>
      </c>
    </row>
    <row r="27" spans="1:4" s="1" customFormat="1" ht="34.5" customHeight="1">
      <c r="A27" s="5">
        <v>24</v>
      </c>
      <c r="B27" s="5" t="str">
        <f>"443720221021192635161271"</f>
        <v>443720221021192635161271</v>
      </c>
      <c r="C27" s="5" t="s">
        <v>8</v>
      </c>
      <c r="D27" s="5" t="str">
        <f>"黄恒贵"</f>
        <v>黄恒贵</v>
      </c>
    </row>
    <row r="28" spans="1:4" s="1" customFormat="1" ht="34.5" customHeight="1">
      <c r="A28" s="5">
        <v>25</v>
      </c>
      <c r="B28" s="5" t="str">
        <f>"443720221022113738161322"</f>
        <v>443720221022113738161322</v>
      </c>
      <c r="C28" s="5" t="s">
        <v>8</v>
      </c>
      <c r="D28" s="5" t="str">
        <f>"王彬"</f>
        <v>王彬</v>
      </c>
    </row>
    <row r="29" spans="1:4" s="1" customFormat="1" ht="34.5" customHeight="1">
      <c r="A29" s="5">
        <v>26</v>
      </c>
      <c r="B29" s="5" t="str">
        <f>"443720221023112256161374"</f>
        <v>443720221023112256161374</v>
      </c>
      <c r="C29" s="5" t="s">
        <v>8</v>
      </c>
      <c r="D29" s="5" t="str">
        <f>"蔡亲冠"</f>
        <v>蔡亲冠</v>
      </c>
    </row>
    <row r="30" spans="1:4" s="1" customFormat="1" ht="34.5" customHeight="1">
      <c r="A30" s="5">
        <v>27</v>
      </c>
      <c r="B30" s="5" t="str">
        <f>"443720221023203335161407"</f>
        <v>443720221023203335161407</v>
      </c>
      <c r="C30" s="5" t="s">
        <v>8</v>
      </c>
      <c r="D30" s="5" t="str">
        <f>"朱婉青"</f>
        <v>朱婉青</v>
      </c>
    </row>
    <row r="31" spans="1:4" s="1" customFormat="1" ht="34.5" customHeight="1">
      <c r="A31" s="5">
        <v>28</v>
      </c>
      <c r="B31" s="5" t="str">
        <f>"443720221023213317161414"</f>
        <v>443720221023213317161414</v>
      </c>
      <c r="C31" s="5" t="s">
        <v>8</v>
      </c>
      <c r="D31" s="5" t="str">
        <f>"吴燕清"</f>
        <v>吴燕清</v>
      </c>
    </row>
    <row r="32" spans="1:4" s="1" customFormat="1" ht="34.5" customHeight="1">
      <c r="A32" s="5">
        <v>29</v>
      </c>
      <c r="B32" s="5" t="str">
        <f>"443720221023220831161421"</f>
        <v>443720221023220831161421</v>
      </c>
      <c r="C32" s="5" t="s">
        <v>8</v>
      </c>
      <c r="D32" s="5" t="str">
        <f>"苏西奥"</f>
        <v>苏西奥</v>
      </c>
    </row>
    <row r="33" spans="1:4" s="1" customFormat="1" ht="34.5" customHeight="1">
      <c r="A33" s="5">
        <v>30</v>
      </c>
      <c r="B33" s="5" t="str">
        <f>"443720221024115908161447"</f>
        <v>443720221024115908161447</v>
      </c>
      <c r="C33" s="5" t="s">
        <v>8</v>
      </c>
      <c r="D33" s="5" t="str">
        <f>"陈梦怡"</f>
        <v>陈梦怡</v>
      </c>
    </row>
    <row r="34" spans="1:4" s="1" customFormat="1" ht="34.5" customHeight="1">
      <c r="A34" s="5">
        <v>31</v>
      </c>
      <c r="B34" s="5" t="str">
        <f>"443720221024132100161458"</f>
        <v>443720221024132100161458</v>
      </c>
      <c r="C34" s="5" t="s">
        <v>8</v>
      </c>
      <c r="D34" s="5" t="str">
        <f>"符昀"</f>
        <v>符昀</v>
      </c>
    </row>
    <row r="35" spans="1:4" s="1" customFormat="1" ht="34.5" customHeight="1">
      <c r="A35" s="5">
        <v>32</v>
      </c>
      <c r="B35" s="5" t="str">
        <f>"443720221024165646161480"</f>
        <v>443720221024165646161480</v>
      </c>
      <c r="C35" s="5" t="s">
        <v>8</v>
      </c>
      <c r="D35" s="5" t="str">
        <f>"符永波"</f>
        <v>符永波</v>
      </c>
    </row>
    <row r="36" spans="1:4" s="1" customFormat="1" ht="34.5" customHeight="1">
      <c r="A36" s="5">
        <v>33</v>
      </c>
      <c r="B36" s="5" t="str">
        <f>"443720221024184522161486"</f>
        <v>443720221024184522161486</v>
      </c>
      <c r="C36" s="5" t="s">
        <v>8</v>
      </c>
      <c r="D36" s="5" t="str">
        <f>"洪小慧"</f>
        <v>洪小慧</v>
      </c>
    </row>
    <row r="37" spans="1:4" s="1" customFormat="1" ht="34.5" customHeight="1">
      <c r="A37" s="5">
        <v>34</v>
      </c>
      <c r="B37" s="5" t="str">
        <f>"443720221024193017161488"</f>
        <v>443720221024193017161488</v>
      </c>
      <c r="C37" s="5" t="s">
        <v>8</v>
      </c>
      <c r="D37" s="5" t="str">
        <f>"薛公祝"</f>
        <v>薛公祝</v>
      </c>
    </row>
    <row r="38" spans="1:4" s="1" customFormat="1" ht="34.5" customHeight="1">
      <c r="A38" s="5">
        <v>35</v>
      </c>
      <c r="B38" s="5" t="str">
        <f>"443720221024204910161491"</f>
        <v>443720221024204910161491</v>
      </c>
      <c r="C38" s="5" t="s">
        <v>8</v>
      </c>
      <c r="D38" s="5" t="str">
        <f>"陈新云"</f>
        <v>陈新云</v>
      </c>
    </row>
    <row r="39" spans="1:4" s="1" customFormat="1" ht="34.5" customHeight="1">
      <c r="A39" s="5">
        <v>36</v>
      </c>
      <c r="B39" s="5" t="str">
        <f>"443720221024220618161504"</f>
        <v>443720221024220618161504</v>
      </c>
      <c r="C39" s="5" t="s">
        <v>8</v>
      </c>
      <c r="D39" s="5" t="str">
        <f>"罗科翔"</f>
        <v>罗科翔</v>
      </c>
    </row>
    <row r="40" spans="1:4" s="1" customFormat="1" ht="34.5" customHeight="1">
      <c r="A40" s="5">
        <v>37</v>
      </c>
      <c r="B40" s="5" t="str">
        <f>"443720221025085152161512"</f>
        <v>443720221025085152161512</v>
      </c>
      <c r="C40" s="5" t="s">
        <v>8</v>
      </c>
      <c r="D40" s="5" t="str">
        <f>"何子文"</f>
        <v>何子文</v>
      </c>
    </row>
    <row r="41" spans="1:4" s="1" customFormat="1" ht="34.5" customHeight="1">
      <c r="A41" s="5">
        <v>38</v>
      </c>
      <c r="B41" s="5" t="str">
        <f>"443720221025093306161516"</f>
        <v>443720221025093306161516</v>
      </c>
      <c r="C41" s="5" t="s">
        <v>8</v>
      </c>
      <c r="D41" s="5" t="str">
        <f>"陈辉星"</f>
        <v>陈辉星</v>
      </c>
    </row>
    <row r="42" spans="1:4" s="1" customFormat="1" ht="34.5" customHeight="1">
      <c r="A42" s="5">
        <v>39</v>
      </c>
      <c r="B42" s="5" t="str">
        <f>"443720221025100104161520"</f>
        <v>443720221025100104161520</v>
      </c>
      <c r="C42" s="5" t="s">
        <v>8</v>
      </c>
      <c r="D42" s="5" t="str">
        <f>"邢益华"</f>
        <v>邢益华</v>
      </c>
    </row>
    <row r="43" spans="1:4" s="1" customFormat="1" ht="34.5" customHeight="1">
      <c r="A43" s="5">
        <v>40</v>
      </c>
      <c r="B43" s="5" t="str">
        <f>"443720221025100445161522"</f>
        <v>443720221025100445161522</v>
      </c>
      <c r="C43" s="5" t="s">
        <v>8</v>
      </c>
      <c r="D43" s="5" t="str">
        <f>"曹战杰"</f>
        <v>曹战杰</v>
      </c>
    </row>
    <row r="44" spans="1:4" s="1" customFormat="1" ht="34.5" customHeight="1">
      <c r="A44" s="5">
        <v>41</v>
      </c>
      <c r="B44" s="5" t="str">
        <f>"443720221025102139161526"</f>
        <v>443720221025102139161526</v>
      </c>
      <c r="C44" s="5" t="s">
        <v>8</v>
      </c>
      <c r="D44" s="5" t="str">
        <f>"王晓婷"</f>
        <v>王晓婷</v>
      </c>
    </row>
    <row r="45" spans="1:4" s="1" customFormat="1" ht="34.5" customHeight="1">
      <c r="A45" s="5">
        <v>42</v>
      </c>
      <c r="B45" s="5" t="str">
        <f>"443720221025205058161569"</f>
        <v>443720221025205058161569</v>
      </c>
      <c r="C45" s="5" t="s">
        <v>8</v>
      </c>
      <c r="D45" s="5" t="str">
        <f>"陆明月"</f>
        <v>陆明月</v>
      </c>
    </row>
    <row r="46" spans="1:4" s="1" customFormat="1" ht="34.5" customHeight="1">
      <c r="A46" s="5">
        <v>43</v>
      </c>
      <c r="B46" s="5" t="str">
        <f>"443720221026125346161599"</f>
        <v>443720221026125346161599</v>
      </c>
      <c r="C46" s="5" t="s">
        <v>8</v>
      </c>
      <c r="D46" s="5" t="str">
        <f>"卓恩忠"</f>
        <v>卓恩忠</v>
      </c>
    </row>
    <row r="47" spans="1:4" s="1" customFormat="1" ht="34.5" customHeight="1">
      <c r="A47" s="5">
        <v>44</v>
      </c>
      <c r="B47" s="5" t="str">
        <f>"443720221026130421161600"</f>
        <v>443720221026130421161600</v>
      </c>
      <c r="C47" s="5" t="s">
        <v>8</v>
      </c>
      <c r="D47" s="5" t="str">
        <f>"许煌"</f>
        <v>许煌</v>
      </c>
    </row>
    <row r="48" spans="1:4" s="1" customFormat="1" ht="34.5" customHeight="1">
      <c r="A48" s="5">
        <v>45</v>
      </c>
      <c r="B48" s="5" t="str">
        <f>"443720221026154419161611"</f>
        <v>443720221026154419161611</v>
      </c>
      <c r="C48" s="5" t="s">
        <v>8</v>
      </c>
      <c r="D48" s="5" t="str">
        <f>"王云芳"</f>
        <v>王云芳</v>
      </c>
    </row>
    <row r="49" spans="1:4" s="1" customFormat="1" ht="34.5" customHeight="1">
      <c r="A49" s="5">
        <v>46</v>
      </c>
      <c r="B49" s="5" t="str">
        <f>"443720221026185438161627"</f>
        <v>443720221026185438161627</v>
      </c>
      <c r="C49" s="5" t="s">
        <v>8</v>
      </c>
      <c r="D49" s="5" t="str">
        <f>"张聪聪"</f>
        <v>张聪聪</v>
      </c>
    </row>
    <row r="50" spans="1:4" s="1" customFormat="1" ht="34.5" customHeight="1">
      <c r="A50" s="5">
        <v>47</v>
      </c>
      <c r="B50" s="5" t="str">
        <f>"443720221026234945161656"</f>
        <v>443720221026234945161656</v>
      </c>
      <c r="C50" s="5" t="s">
        <v>8</v>
      </c>
      <c r="D50" s="5" t="str">
        <f>"杨旭光"</f>
        <v>杨旭光</v>
      </c>
    </row>
    <row r="51" spans="1:4" s="1" customFormat="1" ht="34.5" customHeight="1">
      <c r="A51" s="5">
        <v>48</v>
      </c>
      <c r="B51" s="5" t="str">
        <f>"443720221027085021161666"</f>
        <v>443720221027085021161666</v>
      </c>
      <c r="C51" s="5" t="s">
        <v>8</v>
      </c>
      <c r="D51" s="5" t="str">
        <f>"王颖"</f>
        <v>王颖</v>
      </c>
    </row>
    <row r="52" spans="1:4" s="1" customFormat="1" ht="34.5" customHeight="1">
      <c r="A52" s="5">
        <v>49</v>
      </c>
      <c r="B52" s="5" t="str">
        <f>"443720221027105304161678"</f>
        <v>443720221027105304161678</v>
      </c>
      <c r="C52" s="5" t="s">
        <v>8</v>
      </c>
      <c r="D52" s="5" t="str">
        <f>"陈明菠"</f>
        <v>陈明菠</v>
      </c>
    </row>
    <row r="53" spans="1:4" s="1" customFormat="1" ht="34.5" customHeight="1">
      <c r="A53" s="5">
        <v>50</v>
      </c>
      <c r="B53" s="5" t="str">
        <f>"443720221021122759161209"</f>
        <v>443720221021122759161209</v>
      </c>
      <c r="C53" s="5" t="s">
        <v>9</v>
      </c>
      <c r="D53" s="5" t="str">
        <f>"靳亚萌"</f>
        <v>靳亚萌</v>
      </c>
    </row>
    <row r="54" spans="1:4" s="1" customFormat="1" ht="34.5" customHeight="1">
      <c r="A54" s="5">
        <v>51</v>
      </c>
      <c r="B54" s="5" t="str">
        <f>"443720221024171309161481"</f>
        <v>443720221024171309161481</v>
      </c>
      <c r="C54" s="5" t="s">
        <v>9</v>
      </c>
      <c r="D54" s="5" t="str">
        <f>"黄戴军"</f>
        <v>黄戴军</v>
      </c>
    </row>
    <row r="55" spans="1:4" s="1" customFormat="1" ht="34.5" customHeight="1">
      <c r="A55" s="5">
        <v>52</v>
      </c>
      <c r="B55" s="5" t="str">
        <f>"443720221024175338161484"</f>
        <v>443720221024175338161484</v>
      </c>
      <c r="C55" s="5" t="s">
        <v>9</v>
      </c>
      <c r="D55" s="5" t="str">
        <f>"宋永军"</f>
        <v>宋永军</v>
      </c>
    </row>
    <row r="56" spans="1:4" s="1" customFormat="1" ht="34.5" customHeight="1">
      <c r="A56" s="5">
        <v>53</v>
      </c>
      <c r="B56" s="5" t="str">
        <f>"443720221026161539161615"</f>
        <v>443720221026161539161615</v>
      </c>
      <c r="C56" s="5" t="s">
        <v>9</v>
      </c>
      <c r="D56" s="5" t="str">
        <f>"周小丽"</f>
        <v>周小丽</v>
      </c>
    </row>
    <row r="57" spans="1:4" s="1" customFormat="1" ht="34.5" customHeight="1">
      <c r="A57" s="5">
        <v>54</v>
      </c>
      <c r="B57" s="5" t="str">
        <f>"443720221021090718161159"</f>
        <v>443720221021090718161159</v>
      </c>
      <c r="C57" s="5" t="s">
        <v>10</v>
      </c>
      <c r="D57" s="5" t="str">
        <f>"吴海莺"</f>
        <v>吴海莺</v>
      </c>
    </row>
    <row r="58" spans="1:4" s="1" customFormat="1" ht="34.5" customHeight="1">
      <c r="A58" s="5">
        <v>55</v>
      </c>
      <c r="B58" s="5" t="str">
        <f>"443720221021091443161163"</f>
        <v>443720221021091443161163</v>
      </c>
      <c r="C58" s="5" t="s">
        <v>10</v>
      </c>
      <c r="D58" s="5" t="str">
        <f>"王森"</f>
        <v>王森</v>
      </c>
    </row>
    <row r="59" spans="1:4" s="1" customFormat="1" ht="34.5" customHeight="1">
      <c r="A59" s="5">
        <v>56</v>
      </c>
      <c r="B59" s="5" t="str">
        <f>"443720221021093557161166"</f>
        <v>443720221021093557161166</v>
      </c>
      <c r="C59" s="5" t="s">
        <v>10</v>
      </c>
      <c r="D59" s="5" t="str">
        <f>"胡红坤"</f>
        <v>胡红坤</v>
      </c>
    </row>
    <row r="60" spans="1:4" s="1" customFormat="1" ht="34.5" customHeight="1">
      <c r="A60" s="5">
        <v>57</v>
      </c>
      <c r="B60" s="5" t="str">
        <f>"443720221021144917161227"</f>
        <v>443720221021144917161227</v>
      </c>
      <c r="C60" s="5" t="s">
        <v>10</v>
      </c>
      <c r="D60" s="5" t="str">
        <f>"兰千钰"</f>
        <v>兰千钰</v>
      </c>
    </row>
    <row r="61" spans="1:4" s="1" customFormat="1" ht="34.5" customHeight="1">
      <c r="A61" s="5">
        <v>58</v>
      </c>
      <c r="B61" s="5" t="str">
        <f>"443720221021150926161232"</f>
        <v>443720221021150926161232</v>
      </c>
      <c r="C61" s="5" t="s">
        <v>10</v>
      </c>
      <c r="D61" s="5" t="str">
        <f>"雪乐乐"</f>
        <v>雪乐乐</v>
      </c>
    </row>
    <row r="62" spans="1:4" s="1" customFormat="1" ht="34.5" customHeight="1">
      <c r="A62" s="5">
        <v>59</v>
      </c>
      <c r="B62" s="5" t="str">
        <f>"443720221024152857161468"</f>
        <v>443720221024152857161468</v>
      </c>
      <c r="C62" s="5" t="s">
        <v>10</v>
      </c>
      <c r="D62" s="5" t="str">
        <f>"张宁"</f>
        <v>张宁</v>
      </c>
    </row>
    <row r="63" spans="1:4" s="1" customFormat="1" ht="34.5" customHeight="1">
      <c r="A63" s="5">
        <v>60</v>
      </c>
      <c r="B63" s="5" t="str">
        <f>"443720221025222152161578"</f>
        <v>443720221025222152161578</v>
      </c>
      <c r="C63" s="5" t="s">
        <v>10</v>
      </c>
      <c r="D63" s="5" t="str">
        <f>"冯佳霖"</f>
        <v>冯佳霖</v>
      </c>
    </row>
    <row r="64" spans="1:4" s="1" customFormat="1" ht="34.5" customHeight="1">
      <c r="A64" s="5">
        <v>61</v>
      </c>
      <c r="B64" s="5" t="str">
        <f>"443720221021101135161172"</f>
        <v>443720221021101135161172</v>
      </c>
      <c r="C64" s="5" t="s">
        <v>11</v>
      </c>
      <c r="D64" s="5" t="str">
        <f>"刘小雅"</f>
        <v>刘小雅</v>
      </c>
    </row>
    <row r="65" spans="1:4" s="1" customFormat="1" ht="34.5" customHeight="1">
      <c r="A65" s="5">
        <v>62</v>
      </c>
      <c r="B65" s="5" t="str">
        <f>"443720221021101605161176"</f>
        <v>443720221021101605161176</v>
      </c>
      <c r="C65" s="5" t="s">
        <v>11</v>
      </c>
      <c r="D65" s="5" t="str">
        <f>"国煜桐"</f>
        <v>国煜桐</v>
      </c>
    </row>
    <row r="66" spans="1:4" s="1" customFormat="1" ht="34.5" customHeight="1">
      <c r="A66" s="5">
        <v>63</v>
      </c>
      <c r="B66" s="5" t="str">
        <f>"443720221021102442161179"</f>
        <v>443720221021102442161179</v>
      </c>
      <c r="C66" s="5" t="s">
        <v>11</v>
      </c>
      <c r="D66" s="5" t="str">
        <f>"徐日林"</f>
        <v>徐日林</v>
      </c>
    </row>
    <row r="67" spans="1:4" s="1" customFormat="1" ht="34.5" customHeight="1">
      <c r="A67" s="5">
        <v>64</v>
      </c>
      <c r="B67" s="5" t="str">
        <f>"443720221021104014161183"</f>
        <v>443720221021104014161183</v>
      </c>
      <c r="C67" s="5" t="s">
        <v>11</v>
      </c>
      <c r="D67" s="5" t="str">
        <f>"王小珍"</f>
        <v>王小珍</v>
      </c>
    </row>
    <row r="68" spans="1:4" s="1" customFormat="1" ht="34.5" customHeight="1">
      <c r="A68" s="5">
        <v>65</v>
      </c>
      <c r="B68" s="5" t="str">
        <f>"443720221021104706161187"</f>
        <v>443720221021104706161187</v>
      </c>
      <c r="C68" s="5" t="s">
        <v>11</v>
      </c>
      <c r="D68" s="5" t="str">
        <f>"曹紫凌"</f>
        <v>曹紫凌</v>
      </c>
    </row>
    <row r="69" spans="1:4" s="1" customFormat="1" ht="34.5" customHeight="1">
      <c r="A69" s="5">
        <v>66</v>
      </c>
      <c r="B69" s="5" t="str">
        <f>"443720221021133339161215"</f>
        <v>443720221021133339161215</v>
      </c>
      <c r="C69" s="5" t="s">
        <v>11</v>
      </c>
      <c r="D69" s="5" t="str">
        <f>"许妍妍"</f>
        <v>许妍妍</v>
      </c>
    </row>
    <row r="70" spans="1:4" s="1" customFormat="1" ht="34.5" customHeight="1">
      <c r="A70" s="5">
        <v>67</v>
      </c>
      <c r="B70" s="5" t="str">
        <f>"443720221021145054161228"</f>
        <v>443720221021145054161228</v>
      </c>
      <c r="C70" s="5" t="s">
        <v>11</v>
      </c>
      <c r="D70" s="5" t="str">
        <f>"陈佳馨"</f>
        <v>陈佳馨</v>
      </c>
    </row>
    <row r="71" spans="1:4" s="1" customFormat="1" ht="34.5" customHeight="1">
      <c r="A71" s="5">
        <v>68</v>
      </c>
      <c r="B71" s="5" t="str">
        <f>"443720221021172913161252"</f>
        <v>443720221021172913161252</v>
      </c>
      <c r="C71" s="5" t="s">
        <v>11</v>
      </c>
      <c r="D71" s="5" t="str">
        <f>"李衍涛"</f>
        <v>李衍涛</v>
      </c>
    </row>
    <row r="72" spans="1:4" s="1" customFormat="1" ht="34.5" customHeight="1">
      <c r="A72" s="5">
        <v>69</v>
      </c>
      <c r="B72" s="5" t="str">
        <f>"443720221021194600161272"</f>
        <v>443720221021194600161272</v>
      </c>
      <c r="C72" s="5" t="s">
        <v>11</v>
      </c>
      <c r="D72" s="5" t="str">
        <f>"黄雪玉"</f>
        <v>黄雪玉</v>
      </c>
    </row>
    <row r="73" spans="1:4" s="1" customFormat="1" ht="34.5" customHeight="1">
      <c r="A73" s="5">
        <v>70</v>
      </c>
      <c r="B73" s="5" t="str">
        <f>"443720221021210303161278"</f>
        <v>443720221021210303161278</v>
      </c>
      <c r="C73" s="5" t="s">
        <v>11</v>
      </c>
      <c r="D73" s="5" t="str">
        <f>"何冰月"</f>
        <v>何冰月</v>
      </c>
    </row>
    <row r="74" spans="1:4" s="1" customFormat="1" ht="34.5" customHeight="1">
      <c r="A74" s="5">
        <v>71</v>
      </c>
      <c r="B74" s="5" t="str">
        <f>"443720221021211609161280"</f>
        <v>443720221021211609161280</v>
      </c>
      <c r="C74" s="5" t="s">
        <v>11</v>
      </c>
      <c r="D74" s="5" t="str">
        <f>"周婷"</f>
        <v>周婷</v>
      </c>
    </row>
    <row r="75" spans="1:4" s="1" customFormat="1" ht="34.5" customHeight="1">
      <c r="A75" s="5">
        <v>72</v>
      </c>
      <c r="B75" s="5" t="str">
        <f>"443720221021214638161283"</f>
        <v>443720221021214638161283</v>
      </c>
      <c r="C75" s="5" t="s">
        <v>11</v>
      </c>
      <c r="D75" s="5" t="str">
        <f>"吴淑贵"</f>
        <v>吴淑贵</v>
      </c>
    </row>
    <row r="76" spans="1:4" s="1" customFormat="1" ht="34.5" customHeight="1">
      <c r="A76" s="5">
        <v>73</v>
      </c>
      <c r="B76" s="5" t="str">
        <f>"443720221022083934161299"</f>
        <v>443720221022083934161299</v>
      </c>
      <c r="C76" s="5" t="s">
        <v>11</v>
      </c>
      <c r="D76" s="5" t="str">
        <f>"黄民园"</f>
        <v>黄民园</v>
      </c>
    </row>
    <row r="77" spans="1:4" s="1" customFormat="1" ht="34.5" customHeight="1">
      <c r="A77" s="5">
        <v>74</v>
      </c>
      <c r="B77" s="5" t="str">
        <f>"443720221022085341161301"</f>
        <v>443720221022085341161301</v>
      </c>
      <c r="C77" s="5" t="s">
        <v>11</v>
      </c>
      <c r="D77" s="5" t="str">
        <f>"张祖凡"</f>
        <v>张祖凡</v>
      </c>
    </row>
    <row r="78" spans="1:4" s="1" customFormat="1" ht="34.5" customHeight="1">
      <c r="A78" s="5">
        <v>75</v>
      </c>
      <c r="B78" s="5" t="str">
        <f>"443720221022092831161305"</f>
        <v>443720221022092831161305</v>
      </c>
      <c r="C78" s="5" t="s">
        <v>11</v>
      </c>
      <c r="D78" s="5" t="str">
        <f>"崔庭彬"</f>
        <v>崔庭彬</v>
      </c>
    </row>
    <row r="79" spans="1:4" s="1" customFormat="1" ht="34.5" customHeight="1">
      <c r="A79" s="5">
        <v>76</v>
      </c>
      <c r="B79" s="5" t="str">
        <f>"443720221022101103161312"</f>
        <v>443720221022101103161312</v>
      </c>
      <c r="C79" s="5" t="s">
        <v>11</v>
      </c>
      <c r="D79" s="5" t="str">
        <f>"洪媛"</f>
        <v>洪媛</v>
      </c>
    </row>
    <row r="80" spans="1:4" s="1" customFormat="1" ht="34.5" customHeight="1">
      <c r="A80" s="5">
        <v>77</v>
      </c>
      <c r="B80" s="5" t="str">
        <f>"443720221022105000161317"</f>
        <v>443720221022105000161317</v>
      </c>
      <c r="C80" s="5" t="s">
        <v>11</v>
      </c>
      <c r="D80" s="5" t="str">
        <f>"连淑怡"</f>
        <v>连淑怡</v>
      </c>
    </row>
    <row r="81" spans="1:4" s="1" customFormat="1" ht="34.5" customHeight="1">
      <c r="A81" s="5">
        <v>78</v>
      </c>
      <c r="B81" s="5" t="str">
        <f>"443720221022122729161325"</f>
        <v>443720221022122729161325</v>
      </c>
      <c r="C81" s="5" t="s">
        <v>11</v>
      </c>
      <c r="D81" s="5" t="str">
        <f>"陈云皓"</f>
        <v>陈云皓</v>
      </c>
    </row>
    <row r="82" spans="1:4" s="1" customFormat="1" ht="34.5" customHeight="1">
      <c r="A82" s="5">
        <v>79</v>
      </c>
      <c r="B82" s="5" t="str">
        <f>"443720221022142053161334"</f>
        <v>443720221022142053161334</v>
      </c>
      <c r="C82" s="5" t="s">
        <v>11</v>
      </c>
      <c r="D82" s="5" t="str">
        <f>"吴玉娇"</f>
        <v>吴玉娇</v>
      </c>
    </row>
    <row r="83" spans="1:4" s="1" customFormat="1" ht="34.5" customHeight="1">
      <c r="A83" s="5">
        <v>80</v>
      </c>
      <c r="B83" s="5" t="str">
        <f>"443720221022203923161357"</f>
        <v>443720221022203923161357</v>
      </c>
      <c r="C83" s="5" t="s">
        <v>11</v>
      </c>
      <c r="D83" s="5" t="str">
        <f>"梁芸"</f>
        <v>梁芸</v>
      </c>
    </row>
    <row r="84" spans="1:4" s="1" customFormat="1" ht="34.5" customHeight="1">
      <c r="A84" s="5">
        <v>81</v>
      </c>
      <c r="B84" s="5" t="str">
        <f>"443720221023114926161376"</f>
        <v>443720221023114926161376</v>
      </c>
      <c r="C84" s="5" t="s">
        <v>11</v>
      </c>
      <c r="D84" s="5" t="str">
        <f>"吴倩柔"</f>
        <v>吴倩柔</v>
      </c>
    </row>
    <row r="85" spans="1:4" s="1" customFormat="1" ht="34.5" customHeight="1">
      <c r="A85" s="5">
        <v>82</v>
      </c>
      <c r="B85" s="5" t="str">
        <f>"443720221023145515161384"</f>
        <v>443720221023145515161384</v>
      </c>
      <c r="C85" s="5" t="s">
        <v>11</v>
      </c>
      <c r="D85" s="5" t="str">
        <f>"陈荟妃"</f>
        <v>陈荟妃</v>
      </c>
    </row>
    <row r="86" spans="1:4" s="1" customFormat="1" ht="34.5" customHeight="1">
      <c r="A86" s="5">
        <v>83</v>
      </c>
      <c r="B86" s="5" t="str">
        <f>"443720221023150110161385"</f>
        <v>443720221023150110161385</v>
      </c>
      <c r="C86" s="5" t="s">
        <v>11</v>
      </c>
      <c r="D86" s="5" t="str">
        <f>"孙瑞文"</f>
        <v>孙瑞文</v>
      </c>
    </row>
    <row r="87" spans="1:4" s="1" customFormat="1" ht="34.5" customHeight="1">
      <c r="A87" s="5">
        <v>84</v>
      </c>
      <c r="B87" s="5" t="str">
        <f>"443720221023161452161390"</f>
        <v>443720221023161452161390</v>
      </c>
      <c r="C87" s="5" t="s">
        <v>11</v>
      </c>
      <c r="D87" s="5" t="str">
        <f>"吉丹丹"</f>
        <v>吉丹丹</v>
      </c>
    </row>
    <row r="88" spans="1:4" s="1" customFormat="1" ht="34.5" customHeight="1">
      <c r="A88" s="5">
        <v>85</v>
      </c>
      <c r="B88" s="5" t="str">
        <f>"443720221023181438161401"</f>
        <v>443720221023181438161401</v>
      </c>
      <c r="C88" s="5" t="s">
        <v>11</v>
      </c>
      <c r="D88" s="5" t="str">
        <f>"韦清羽"</f>
        <v>韦清羽</v>
      </c>
    </row>
    <row r="89" spans="1:4" s="1" customFormat="1" ht="34.5" customHeight="1">
      <c r="A89" s="5">
        <v>86</v>
      </c>
      <c r="B89" s="5" t="str">
        <f>"443720221023184305161403"</f>
        <v>443720221023184305161403</v>
      </c>
      <c r="C89" s="5" t="s">
        <v>11</v>
      </c>
      <c r="D89" s="5" t="str">
        <f>"岑红亮"</f>
        <v>岑红亮</v>
      </c>
    </row>
    <row r="90" spans="1:4" s="1" customFormat="1" ht="34.5" customHeight="1">
      <c r="A90" s="5">
        <v>87</v>
      </c>
      <c r="B90" s="5" t="str">
        <f>"443720221023213430161416"</f>
        <v>443720221023213430161416</v>
      </c>
      <c r="C90" s="5" t="s">
        <v>11</v>
      </c>
      <c r="D90" s="5" t="str">
        <f>"符康丽"</f>
        <v>符康丽</v>
      </c>
    </row>
    <row r="91" spans="1:4" s="1" customFormat="1" ht="34.5" customHeight="1">
      <c r="A91" s="5">
        <v>88</v>
      </c>
      <c r="B91" s="5" t="str">
        <f>"443720221024012523161424"</f>
        <v>443720221024012523161424</v>
      </c>
      <c r="C91" s="5" t="s">
        <v>11</v>
      </c>
      <c r="D91" s="5" t="str">
        <f>"李杨辉"</f>
        <v>李杨辉</v>
      </c>
    </row>
    <row r="92" spans="1:4" s="1" customFormat="1" ht="34.5" customHeight="1">
      <c r="A92" s="5">
        <v>89</v>
      </c>
      <c r="B92" s="5" t="str">
        <f>"443720221024123150161452"</f>
        <v>443720221024123150161452</v>
      </c>
      <c r="C92" s="5" t="s">
        <v>11</v>
      </c>
      <c r="D92" s="5" t="str">
        <f>"陈圣有"</f>
        <v>陈圣有</v>
      </c>
    </row>
    <row r="93" spans="1:4" s="1" customFormat="1" ht="34.5" customHeight="1">
      <c r="A93" s="5">
        <v>90</v>
      </c>
      <c r="B93" s="5" t="str">
        <f>"443720221024162236161475"</f>
        <v>443720221024162236161475</v>
      </c>
      <c r="C93" s="5" t="s">
        <v>11</v>
      </c>
      <c r="D93" s="5" t="str">
        <f>"王荣"</f>
        <v>王荣</v>
      </c>
    </row>
    <row r="94" spans="1:4" s="1" customFormat="1" ht="34.5" customHeight="1">
      <c r="A94" s="5">
        <v>91</v>
      </c>
      <c r="B94" s="5" t="str">
        <f>"443720221024163248161477"</f>
        <v>443720221024163248161477</v>
      </c>
      <c r="C94" s="5" t="s">
        <v>11</v>
      </c>
      <c r="D94" s="5" t="str">
        <f>"王育仙"</f>
        <v>王育仙</v>
      </c>
    </row>
    <row r="95" spans="1:4" s="1" customFormat="1" ht="34.5" customHeight="1">
      <c r="A95" s="5">
        <v>92</v>
      </c>
      <c r="B95" s="5" t="str">
        <f>"443720221024165054161479"</f>
        <v>443720221024165054161479</v>
      </c>
      <c r="C95" s="5" t="s">
        <v>11</v>
      </c>
      <c r="D95" s="5" t="str">
        <f>"吴巧妙"</f>
        <v>吴巧妙</v>
      </c>
    </row>
    <row r="96" spans="1:4" s="1" customFormat="1" ht="34.5" customHeight="1">
      <c r="A96" s="5">
        <v>93</v>
      </c>
      <c r="B96" s="5" t="str">
        <f>"443720221024184132161485"</f>
        <v>443720221024184132161485</v>
      </c>
      <c r="C96" s="5" t="s">
        <v>11</v>
      </c>
      <c r="D96" s="5" t="str">
        <f>"符裕萍"</f>
        <v>符裕萍</v>
      </c>
    </row>
    <row r="97" spans="1:4" s="1" customFormat="1" ht="34.5" customHeight="1">
      <c r="A97" s="5">
        <v>94</v>
      </c>
      <c r="B97" s="5" t="str">
        <f>"443720221024203813161490"</f>
        <v>443720221024203813161490</v>
      </c>
      <c r="C97" s="5" t="s">
        <v>11</v>
      </c>
      <c r="D97" s="5" t="str">
        <f>"陈日乾"</f>
        <v>陈日乾</v>
      </c>
    </row>
    <row r="98" spans="1:4" s="1" customFormat="1" ht="34.5" customHeight="1">
      <c r="A98" s="5">
        <v>95</v>
      </c>
      <c r="B98" s="5" t="str">
        <f>"443720221024211403161494"</f>
        <v>443720221024211403161494</v>
      </c>
      <c r="C98" s="5" t="s">
        <v>11</v>
      </c>
      <c r="D98" s="5" t="str">
        <f>"周淑云"</f>
        <v>周淑云</v>
      </c>
    </row>
    <row r="99" spans="1:4" s="1" customFormat="1" ht="34.5" customHeight="1">
      <c r="A99" s="5">
        <v>96</v>
      </c>
      <c r="B99" s="5" t="str">
        <f>"443720221024211734161496"</f>
        <v>443720221024211734161496</v>
      </c>
      <c r="C99" s="5" t="s">
        <v>11</v>
      </c>
      <c r="D99" s="5" t="str">
        <f>"丁金芳"</f>
        <v>丁金芳</v>
      </c>
    </row>
    <row r="100" spans="1:4" s="1" customFormat="1" ht="34.5" customHeight="1">
      <c r="A100" s="5">
        <v>97</v>
      </c>
      <c r="B100" s="5" t="str">
        <f>"443720221024212619161497"</f>
        <v>443720221024212619161497</v>
      </c>
      <c r="C100" s="5" t="s">
        <v>11</v>
      </c>
      <c r="D100" s="5" t="str">
        <f>"吴多坚"</f>
        <v>吴多坚</v>
      </c>
    </row>
    <row r="101" spans="1:4" s="1" customFormat="1" ht="34.5" customHeight="1">
      <c r="A101" s="5">
        <v>98</v>
      </c>
      <c r="B101" s="5" t="str">
        <f>"443720221024215138161499"</f>
        <v>443720221024215138161499</v>
      </c>
      <c r="C101" s="5" t="s">
        <v>11</v>
      </c>
      <c r="D101" s="5" t="str">
        <f>"王祯祯"</f>
        <v>王祯祯</v>
      </c>
    </row>
    <row r="102" spans="1:4" s="1" customFormat="1" ht="34.5" customHeight="1">
      <c r="A102" s="5">
        <v>99</v>
      </c>
      <c r="B102" s="5" t="str">
        <f>"443720221024215916161502"</f>
        <v>443720221024215916161502</v>
      </c>
      <c r="C102" s="5" t="s">
        <v>11</v>
      </c>
      <c r="D102" s="5" t="str">
        <f>"郑丹"</f>
        <v>郑丹</v>
      </c>
    </row>
    <row r="103" spans="1:4" s="1" customFormat="1" ht="34.5" customHeight="1">
      <c r="A103" s="5">
        <v>100</v>
      </c>
      <c r="B103" s="5" t="str">
        <f>"443720221025105330161531"</f>
        <v>443720221025105330161531</v>
      </c>
      <c r="C103" s="5" t="s">
        <v>11</v>
      </c>
      <c r="D103" s="5" t="str">
        <f>"黄心婷"</f>
        <v>黄心婷</v>
      </c>
    </row>
    <row r="104" spans="1:4" s="1" customFormat="1" ht="34.5" customHeight="1">
      <c r="A104" s="5">
        <v>101</v>
      </c>
      <c r="B104" s="5" t="str">
        <f>"443720221025110036161532"</f>
        <v>443720221025110036161532</v>
      </c>
      <c r="C104" s="5" t="s">
        <v>11</v>
      </c>
      <c r="D104" s="5" t="str">
        <f>"王维国"</f>
        <v>王维国</v>
      </c>
    </row>
    <row r="105" spans="1:4" s="1" customFormat="1" ht="34.5" customHeight="1">
      <c r="A105" s="5">
        <v>102</v>
      </c>
      <c r="B105" s="5" t="str">
        <f>"443720221025114026161536"</f>
        <v>443720221025114026161536</v>
      </c>
      <c r="C105" s="5" t="s">
        <v>11</v>
      </c>
      <c r="D105" s="5" t="str">
        <f>"郑安彤"</f>
        <v>郑安彤</v>
      </c>
    </row>
    <row r="106" spans="1:4" s="1" customFormat="1" ht="34.5" customHeight="1">
      <c r="A106" s="5">
        <v>103</v>
      </c>
      <c r="B106" s="5" t="str">
        <f>"443720221025114431161538"</f>
        <v>443720221025114431161538</v>
      </c>
      <c r="C106" s="5" t="s">
        <v>11</v>
      </c>
      <c r="D106" s="5" t="str">
        <f>"戴丽珍"</f>
        <v>戴丽珍</v>
      </c>
    </row>
    <row r="107" spans="1:4" s="1" customFormat="1" ht="34.5" customHeight="1">
      <c r="A107" s="5">
        <v>104</v>
      </c>
      <c r="B107" s="5" t="str">
        <f>"443720221025153456161546"</f>
        <v>443720221025153456161546</v>
      </c>
      <c r="C107" s="5" t="s">
        <v>11</v>
      </c>
      <c r="D107" s="5" t="str">
        <f>"王薏"</f>
        <v>王薏</v>
      </c>
    </row>
    <row r="108" spans="1:4" s="1" customFormat="1" ht="34.5" customHeight="1">
      <c r="A108" s="5">
        <v>105</v>
      </c>
      <c r="B108" s="5" t="str">
        <f>"443720221025164044161554"</f>
        <v>443720221025164044161554</v>
      </c>
      <c r="C108" s="5" t="s">
        <v>11</v>
      </c>
      <c r="D108" s="5" t="str">
        <f>"徐漩"</f>
        <v>徐漩</v>
      </c>
    </row>
    <row r="109" spans="1:4" s="1" customFormat="1" ht="34.5" customHeight="1">
      <c r="A109" s="5">
        <v>106</v>
      </c>
      <c r="B109" s="5" t="str">
        <f>"443720221025225953161582"</f>
        <v>443720221025225953161582</v>
      </c>
      <c r="C109" s="5" t="s">
        <v>11</v>
      </c>
      <c r="D109" s="5" t="str">
        <f>"郭美玲"</f>
        <v>郭美玲</v>
      </c>
    </row>
    <row r="110" spans="1:4" s="1" customFormat="1" ht="34.5" customHeight="1">
      <c r="A110" s="5">
        <v>107</v>
      </c>
      <c r="B110" s="5" t="str">
        <f>"443720221026094157161591"</f>
        <v>443720221026094157161591</v>
      </c>
      <c r="C110" s="5" t="s">
        <v>11</v>
      </c>
      <c r="D110" s="5" t="str">
        <f>"吴美艳"</f>
        <v>吴美艳</v>
      </c>
    </row>
    <row r="111" spans="1:4" s="1" customFormat="1" ht="34.5" customHeight="1">
      <c r="A111" s="5">
        <v>108</v>
      </c>
      <c r="B111" s="5" t="str">
        <f>"443720221026154908161612"</f>
        <v>443720221026154908161612</v>
      </c>
      <c r="C111" s="5" t="s">
        <v>11</v>
      </c>
      <c r="D111" s="5" t="str">
        <f>"王淑洁"</f>
        <v>王淑洁</v>
      </c>
    </row>
    <row r="112" spans="1:4" s="1" customFormat="1" ht="34.5" customHeight="1">
      <c r="A112" s="5">
        <v>109</v>
      </c>
      <c r="B112" s="5" t="str">
        <f>"443720221026174810161624"</f>
        <v>443720221026174810161624</v>
      </c>
      <c r="C112" s="5" t="s">
        <v>11</v>
      </c>
      <c r="D112" s="5" t="str">
        <f>"王薇"</f>
        <v>王薇</v>
      </c>
    </row>
    <row r="113" spans="1:4" s="1" customFormat="1" ht="34.5" customHeight="1">
      <c r="A113" s="5">
        <v>110</v>
      </c>
      <c r="B113" s="5" t="str">
        <f>"443720221026180535161625"</f>
        <v>443720221026180535161625</v>
      </c>
      <c r="C113" s="5" t="s">
        <v>11</v>
      </c>
      <c r="D113" s="5" t="str">
        <f>"朱振汉"</f>
        <v>朱振汉</v>
      </c>
    </row>
    <row r="114" spans="1:4" s="1" customFormat="1" ht="34.5" customHeight="1">
      <c r="A114" s="5">
        <v>111</v>
      </c>
      <c r="B114" s="5" t="str">
        <f>"443720221026202340161635"</f>
        <v>443720221026202340161635</v>
      </c>
      <c r="C114" s="5" t="s">
        <v>11</v>
      </c>
      <c r="D114" s="5" t="str">
        <f>"李俊"</f>
        <v>李俊</v>
      </c>
    </row>
    <row r="115" spans="1:4" s="1" customFormat="1" ht="34.5" customHeight="1">
      <c r="A115" s="5">
        <v>112</v>
      </c>
      <c r="B115" s="5" t="str">
        <f>"443720221026220108161644"</f>
        <v>443720221026220108161644</v>
      </c>
      <c r="C115" s="5" t="s">
        <v>11</v>
      </c>
      <c r="D115" s="5" t="str">
        <f>"冯所亮"</f>
        <v>冯所亮</v>
      </c>
    </row>
    <row r="116" spans="1:4" s="1" customFormat="1" ht="34.5" customHeight="1">
      <c r="A116" s="5">
        <v>113</v>
      </c>
      <c r="B116" s="5" t="str">
        <f>"443720221027001833161658"</f>
        <v>443720221027001833161658</v>
      </c>
      <c r="C116" s="5" t="s">
        <v>11</v>
      </c>
      <c r="D116" s="5" t="str">
        <f>"吴佳航"</f>
        <v>吴佳航</v>
      </c>
    </row>
    <row r="117" spans="1:4" s="1" customFormat="1" ht="34.5" customHeight="1">
      <c r="A117" s="5">
        <v>114</v>
      </c>
      <c r="B117" s="5" t="str">
        <f>"443720221027012910161660"</f>
        <v>443720221027012910161660</v>
      </c>
      <c r="C117" s="5" t="s">
        <v>11</v>
      </c>
      <c r="D117" s="5" t="str">
        <f>"陈秋亦"</f>
        <v>陈秋亦</v>
      </c>
    </row>
    <row r="118" spans="1:4" s="1" customFormat="1" ht="34.5" customHeight="1">
      <c r="A118" s="5">
        <v>115</v>
      </c>
      <c r="B118" s="5" t="str">
        <f>"443720221027090848161669"</f>
        <v>443720221027090848161669</v>
      </c>
      <c r="C118" s="5" t="s">
        <v>11</v>
      </c>
      <c r="D118" s="5" t="str">
        <f>"杜蕾"</f>
        <v>杜蕾</v>
      </c>
    </row>
    <row r="119" spans="1:4" s="1" customFormat="1" ht="34.5" customHeight="1">
      <c r="A119" s="5">
        <v>116</v>
      </c>
      <c r="B119" s="5" t="str">
        <f>"443720221027093143161672"</f>
        <v>443720221027093143161672</v>
      </c>
      <c r="C119" s="5" t="s">
        <v>11</v>
      </c>
      <c r="D119" s="5" t="str">
        <f>"陈晓珍"</f>
        <v>陈晓珍</v>
      </c>
    </row>
    <row r="120" spans="1:4" s="1" customFormat="1" ht="34.5" customHeight="1">
      <c r="A120" s="5">
        <v>117</v>
      </c>
      <c r="B120" s="5" t="str">
        <f>"443720221027093617161673"</f>
        <v>443720221027093617161673</v>
      </c>
      <c r="C120" s="5" t="s">
        <v>11</v>
      </c>
      <c r="D120" s="5" t="str">
        <f>"甘文月 "</f>
        <v>甘文月 </v>
      </c>
    </row>
    <row r="121" spans="1:4" s="1" customFormat="1" ht="34.5" customHeight="1">
      <c r="A121" s="5">
        <v>118</v>
      </c>
      <c r="B121" s="5" t="str">
        <f>"443720221021091002161162"</f>
        <v>443720221021091002161162</v>
      </c>
      <c r="C121" s="5" t="s">
        <v>12</v>
      </c>
      <c r="D121" s="5" t="str">
        <f>"崔文涛"</f>
        <v>崔文涛</v>
      </c>
    </row>
    <row r="122" spans="1:4" s="1" customFormat="1" ht="34.5" customHeight="1">
      <c r="A122" s="5">
        <v>119</v>
      </c>
      <c r="B122" s="5" t="str">
        <f>"443720221021103318161181"</f>
        <v>443720221021103318161181</v>
      </c>
      <c r="C122" s="5" t="s">
        <v>12</v>
      </c>
      <c r="D122" s="5" t="str">
        <f>"吴必妹"</f>
        <v>吴必妹</v>
      </c>
    </row>
    <row r="123" spans="1:4" s="1" customFormat="1" ht="34.5" customHeight="1">
      <c r="A123" s="5">
        <v>120</v>
      </c>
      <c r="B123" s="5" t="str">
        <f>"443720221021103731161182"</f>
        <v>443720221021103731161182</v>
      </c>
      <c r="C123" s="5" t="s">
        <v>12</v>
      </c>
      <c r="D123" s="5" t="str">
        <f>"陈嘉文"</f>
        <v>陈嘉文</v>
      </c>
    </row>
    <row r="124" spans="1:4" s="1" customFormat="1" ht="34.5" customHeight="1">
      <c r="A124" s="5">
        <v>121</v>
      </c>
      <c r="B124" s="5" t="str">
        <f>"443720221021112615161196"</f>
        <v>443720221021112615161196</v>
      </c>
      <c r="C124" s="5" t="s">
        <v>12</v>
      </c>
      <c r="D124" s="5" t="str">
        <f>"王正国"</f>
        <v>王正国</v>
      </c>
    </row>
    <row r="125" spans="1:4" s="1" customFormat="1" ht="34.5" customHeight="1">
      <c r="A125" s="5">
        <v>122</v>
      </c>
      <c r="B125" s="5" t="str">
        <f>"443720221021140033161220"</f>
        <v>443720221021140033161220</v>
      </c>
      <c r="C125" s="5" t="s">
        <v>12</v>
      </c>
      <c r="D125" s="5" t="str">
        <f>"陈佳蕊"</f>
        <v>陈佳蕊</v>
      </c>
    </row>
    <row r="126" spans="1:4" s="1" customFormat="1" ht="34.5" customHeight="1">
      <c r="A126" s="5">
        <v>123</v>
      </c>
      <c r="B126" s="5" t="str">
        <f>"443720221021171650161251"</f>
        <v>443720221021171650161251</v>
      </c>
      <c r="C126" s="5" t="s">
        <v>12</v>
      </c>
      <c r="D126" s="5" t="str">
        <f>"钟海超"</f>
        <v>钟海超</v>
      </c>
    </row>
    <row r="127" spans="1:4" s="1" customFormat="1" ht="34.5" customHeight="1">
      <c r="A127" s="5">
        <v>124</v>
      </c>
      <c r="B127" s="5" t="str">
        <f>"443720221022110341161319"</f>
        <v>443720221022110341161319</v>
      </c>
      <c r="C127" s="5" t="s">
        <v>12</v>
      </c>
      <c r="D127" s="5" t="str">
        <f>"张运鹏"</f>
        <v>张运鹏</v>
      </c>
    </row>
    <row r="128" spans="1:4" s="1" customFormat="1" ht="34.5" customHeight="1">
      <c r="A128" s="5">
        <v>125</v>
      </c>
      <c r="B128" s="5" t="str">
        <f>"443720221022215002161362"</f>
        <v>443720221022215002161362</v>
      </c>
      <c r="C128" s="5" t="s">
        <v>12</v>
      </c>
      <c r="D128" s="5" t="str">
        <f>"黄弟"</f>
        <v>黄弟</v>
      </c>
    </row>
    <row r="129" spans="1:4" s="1" customFormat="1" ht="34.5" customHeight="1">
      <c r="A129" s="5">
        <v>126</v>
      </c>
      <c r="B129" s="5" t="str">
        <f>"443720221023002141161366"</f>
        <v>443720221023002141161366</v>
      </c>
      <c r="C129" s="5" t="s">
        <v>12</v>
      </c>
      <c r="D129" s="5" t="str">
        <f>"李静"</f>
        <v>李静</v>
      </c>
    </row>
    <row r="130" spans="1:4" s="1" customFormat="1" ht="34.5" customHeight="1">
      <c r="A130" s="5">
        <v>127</v>
      </c>
      <c r="B130" s="5" t="str">
        <f>"443720221023132233161379"</f>
        <v>443720221023132233161379</v>
      </c>
      <c r="C130" s="5" t="s">
        <v>12</v>
      </c>
      <c r="D130" s="5" t="str">
        <f>"陈光泽"</f>
        <v>陈光泽</v>
      </c>
    </row>
    <row r="131" spans="1:4" s="1" customFormat="1" ht="34.5" customHeight="1">
      <c r="A131" s="5">
        <v>128</v>
      </c>
      <c r="B131" s="5" t="str">
        <f>"443720221023134342161381"</f>
        <v>443720221023134342161381</v>
      </c>
      <c r="C131" s="5" t="s">
        <v>12</v>
      </c>
      <c r="D131" s="5" t="str">
        <f>"昌麟"</f>
        <v>昌麟</v>
      </c>
    </row>
    <row r="132" spans="1:4" s="1" customFormat="1" ht="34.5" customHeight="1">
      <c r="A132" s="5">
        <v>129</v>
      </c>
      <c r="B132" s="5" t="str">
        <f>"443720221023191958161404"</f>
        <v>443720221023191958161404</v>
      </c>
      <c r="C132" s="5" t="s">
        <v>12</v>
      </c>
      <c r="D132" s="5" t="str">
        <f>"王秀玉"</f>
        <v>王秀玉</v>
      </c>
    </row>
    <row r="133" spans="1:4" s="1" customFormat="1" ht="34.5" customHeight="1">
      <c r="A133" s="5">
        <v>130</v>
      </c>
      <c r="B133" s="5" t="str">
        <f>"443720221024101447161432"</f>
        <v>443720221024101447161432</v>
      </c>
      <c r="C133" s="5" t="s">
        <v>12</v>
      </c>
      <c r="D133" s="5" t="str">
        <f>"莫惠洁"</f>
        <v>莫惠洁</v>
      </c>
    </row>
    <row r="134" spans="1:4" s="1" customFormat="1" ht="34.5" customHeight="1">
      <c r="A134" s="5">
        <v>131</v>
      </c>
      <c r="B134" s="5" t="str">
        <f>"443720221024115429161446"</f>
        <v>443720221024115429161446</v>
      </c>
      <c r="C134" s="5" t="s">
        <v>12</v>
      </c>
      <c r="D134" s="5" t="str">
        <f>"陈振昌"</f>
        <v>陈振昌</v>
      </c>
    </row>
    <row r="135" spans="1:4" s="1" customFormat="1" ht="34.5" customHeight="1">
      <c r="A135" s="5">
        <v>132</v>
      </c>
      <c r="B135" s="5" t="str">
        <f>"443720221024220041161503"</f>
        <v>443720221024220041161503</v>
      </c>
      <c r="C135" s="5" t="s">
        <v>12</v>
      </c>
      <c r="D135" s="5" t="str">
        <f>"黎带桃"</f>
        <v>黎带桃</v>
      </c>
    </row>
    <row r="136" spans="1:4" s="1" customFormat="1" ht="34.5" customHeight="1">
      <c r="A136" s="5">
        <v>133</v>
      </c>
      <c r="B136" s="5" t="str">
        <f>"443720221025155552161548"</f>
        <v>443720221025155552161548</v>
      </c>
      <c r="C136" s="5" t="s">
        <v>12</v>
      </c>
      <c r="D136" s="5" t="str">
        <f>"袁颖"</f>
        <v>袁颖</v>
      </c>
    </row>
    <row r="137" spans="1:4" s="1" customFormat="1" ht="34.5" customHeight="1">
      <c r="A137" s="5">
        <v>134</v>
      </c>
      <c r="B137" s="5" t="str">
        <f>"443720221025174207161557"</f>
        <v>443720221025174207161557</v>
      </c>
      <c r="C137" s="5" t="s">
        <v>12</v>
      </c>
      <c r="D137" s="5" t="str">
        <f>"陈炜坤"</f>
        <v>陈炜坤</v>
      </c>
    </row>
    <row r="138" spans="1:4" s="1" customFormat="1" ht="34.5" customHeight="1">
      <c r="A138" s="5">
        <v>135</v>
      </c>
      <c r="B138" s="5" t="str">
        <f>"443720221025210329161570"</f>
        <v>443720221025210329161570</v>
      </c>
      <c r="C138" s="5" t="s">
        <v>12</v>
      </c>
      <c r="D138" s="5" t="str">
        <f>"邱勋培"</f>
        <v>邱勋培</v>
      </c>
    </row>
    <row r="139" spans="1:4" s="1" customFormat="1" ht="34.5" customHeight="1">
      <c r="A139" s="5">
        <v>136</v>
      </c>
      <c r="B139" s="5" t="str">
        <f>"443720221026152409161609"</f>
        <v>443720221026152409161609</v>
      </c>
      <c r="C139" s="5" t="s">
        <v>12</v>
      </c>
      <c r="D139" s="5" t="str">
        <f>"汤华涓"</f>
        <v>汤华涓</v>
      </c>
    </row>
    <row r="140" spans="1:4" s="1" customFormat="1" ht="34.5" customHeight="1">
      <c r="A140" s="5">
        <v>137</v>
      </c>
      <c r="B140" s="5" t="str">
        <f>"443720221026202202161634"</f>
        <v>443720221026202202161634</v>
      </c>
      <c r="C140" s="5" t="s">
        <v>12</v>
      </c>
      <c r="D140" s="5" t="str">
        <f>"吴定韬"</f>
        <v>吴定韬</v>
      </c>
    </row>
    <row r="141" spans="1:4" s="1" customFormat="1" ht="34.5" customHeight="1">
      <c r="A141" s="5">
        <v>138</v>
      </c>
      <c r="B141" s="5" t="str">
        <f>"443720221026202958161637"</f>
        <v>443720221026202958161637</v>
      </c>
      <c r="C141" s="5" t="s">
        <v>12</v>
      </c>
      <c r="D141" s="5" t="str">
        <f>"周彰凰"</f>
        <v>周彰凰</v>
      </c>
    </row>
  </sheetData>
  <sheetProtection/>
  <autoFilter ref="A3:D141"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2022-10-29T03:34:41Z</dcterms:created>
  <dcterms:modified xsi:type="dcterms:W3CDTF">2022-11-02T15:29:07Z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57D81123FF934687AB44549940096F1B</vt:lpwstr>
  </property>
  <property fmtid="{D5CDD505-2E9C-101B-9397-08002B2CF9AE}" pid="3" name="KSOProductBuildV">
    <vt:lpwstr>2052-11.8.2.9864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